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mc:AlternateContent xmlns:mc="http://schemas.openxmlformats.org/markup-compatibility/2006">
    <mc:Choice Requires="x15">
      <x15ac:absPath xmlns:x15ac="http://schemas.microsoft.com/office/spreadsheetml/2010/11/ac" url="https://mson70530.sharepoint.com/sites/Bauamtsdaten/Freigegebene Dokumente/BAUAMT/VORLAGEN - FORMULARE - ANSUCHEN/"/>
    </mc:Choice>
  </mc:AlternateContent>
  <xr:revisionPtr revIDLastSave="0" documentId="8_{2A5A952D-4CF5-4687-AC22-F7E844D65BA6}" xr6:coauthVersionLast="47" xr6:coauthVersionMax="47" xr10:uidLastSave="{00000000-0000-0000-0000-000000000000}"/>
  <bookViews>
    <workbookView xWindow="28680" yWindow="-120" windowWidth="29040" windowHeight="15840" xr2:uid="{00000000-000D-0000-FFFF-FFFF00000000}"/>
  </bookViews>
  <sheets>
    <sheet name="Neubau Einfamilienhaus" sheetId="4" r:id="rId1"/>
  </sheets>
  <calcPr calcId="191029"/>
  <customWorkbookViews>
    <customWorkbookView name="Josef Haas / Gemeinde Wildschönau - Persönliche Ansicht" guid="{4FC9A96D-60CB-4810-9519-179C8E46BB4C}" mergeInterval="0" personalView="1" maximized="1" xWindow="-8" yWindow="-8" windowWidth="1936" windowHeight="1056" activeSheetId="3"/>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B41" i="4" l="1"/>
  <c r="AB30" i="4"/>
  <c r="AB29" i="4"/>
  <c r="E52" i="4" l="1"/>
  <c r="E50" i="4"/>
  <c r="D40" i="4"/>
  <c r="E40" i="4" s="1"/>
  <c r="D34" i="4"/>
  <c r="D52" i="4" s="1"/>
  <c r="D32" i="4"/>
  <c r="D50" i="4" s="1"/>
  <c r="E23" i="4"/>
  <c r="E21" i="4"/>
  <c r="D38" i="4" l="1"/>
  <c r="E38" i="4" s="1"/>
  <c r="G50" i="4"/>
  <c r="G52" i="4"/>
  <c r="E34" i="4"/>
  <c r="D36" i="4"/>
  <c r="E36" i="4" s="1"/>
  <c r="G54" i="4" l="1"/>
  <c r="D42" i="4"/>
  <c r="C62" i="4" l="1"/>
  <c r="D60" i="4"/>
  <c r="G60" i="4" s="1"/>
  <c r="C44" i="4"/>
  <c r="D58" i="4"/>
  <c r="G58" i="4" s="1"/>
  <c r="G64" i="4" l="1"/>
</calcChain>
</file>

<file path=xl/sharedStrings.xml><?xml version="1.0" encoding="utf-8"?>
<sst xmlns="http://schemas.openxmlformats.org/spreadsheetml/2006/main" count="40" uniqueCount="35">
  <si>
    <t>Wohnnutzfläche</t>
  </si>
  <si>
    <t>Bauplatzfläche</t>
  </si>
  <si>
    <t>Baumasse Keller</t>
  </si>
  <si>
    <t>Baumasse gesamt gemäß TVAG</t>
  </si>
  <si>
    <t>Baumasse für Wasser- und Kanalanschlussgebühr</t>
  </si>
  <si>
    <t>Dieser Beispielrechner soll Bauwerbern dazu dienen, einen Überblick über die im Zuge eines Bauvorhabens anfallenden Kosten zu erhalten.</t>
  </si>
  <si>
    <t>Baumasse Garage</t>
  </si>
  <si>
    <t>Baumasse Nebengebäude (z.B. Lagerraum)</t>
  </si>
  <si>
    <t>BEISPIELRECHNER</t>
  </si>
  <si>
    <t>zur Abschätzung der im Zuge eines Bauvorhabens anfallenden Kosten und Gebühren</t>
  </si>
  <si>
    <t>Bemessungsgrundlage</t>
  </si>
  <si>
    <t>Faktor WNFL/BM</t>
  </si>
  <si>
    <t>Grenzwert Faktor WNFL/BM</t>
  </si>
  <si>
    <t>Eingabe:</t>
  </si>
  <si>
    <t>Pflichtfelder</t>
  </si>
  <si>
    <t>Eingabe wenn bekannt:</t>
  </si>
  <si>
    <t>Anteil Keller</t>
  </si>
  <si>
    <t>Anteil Garage</t>
  </si>
  <si>
    <t>Anteil Nebengebäude</t>
  </si>
  <si>
    <t>Verwaltungsabgabe</t>
  </si>
  <si>
    <t>ERSCHLIESSUNGSBEITRAG</t>
  </si>
  <si>
    <t>Bauplatzanteil:</t>
  </si>
  <si>
    <t>Erschließungskostenfaktor</t>
  </si>
  <si>
    <t>Baumassenanteil:</t>
  </si>
  <si>
    <t>Erschließungsbeitrag gesamt:</t>
  </si>
  <si>
    <t>KANAL UND WASSERANSCHLUSSGEBÜHR</t>
  </si>
  <si>
    <t>Kanalanschlussgebühr:</t>
  </si>
  <si>
    <t>Kanalanschluss Satz</t>
  </si>
  <si>
    <t>Wasseranschluss Satz</t>
  </si>
  <si>
    <t>Kommissionsgebühr</t>
  </si>
  <si>
    <t>Bundesgebühr</t>
  </si>
  <si>
    <t>Die berechneten Kosten stellen dabei nur einen Anhaltspunkt dar, die tatsächlichen Vorschreibungen können davon abweichen. Umso genauer die Eingaben sind, desto genauer stimmen auch die berechneten Werte mit den tatsächlich zu bezahlenden überein.</t>
  </si>
  <si>
    <t>GESAMTKOSTEN</t>
  </si>
  <si>
    <t>Interessentschaftsbeitrag (geschätzt anhand vorheriger Projekte)</t>
  </si>
  <si>
    <t>Wasseranschlussgebühr: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</si>
</sst>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0&quot; m³ x &quot;"/>
    <numFmt numFmtId="165" formatCode="0.000&quot; €/m³ x &quot;"/>
    <numFmt numFmtId="166" formatCode="#,##0.00\ &quot;€&quot;"/>
    <numFmt numFmtId="167" formatCode="0.00&quot; =&quot;"/>
    <numFmt numFmtId="168" formatCode="0.000&quot; €/m³ = &quot;"/>
    <numFmt numFmtId="169" formatCode="0.00&quot; m²&quot;"/>
    <numFmt numFmtId="170" formatCode="0.00&quot; m³&quot;"/>
    <numFmt numFmtId="171" formatCode="#,##0.00&quot; m³&quot;"/>
    <numFmt numFmtId="172" formatCode="#,##0.00&quot; m²&quot;"/>
  </numFmts>
  <fonts count="9" x14ac:knownFonts="1">
    <font>
      <sz val="11"/>
      <color theme="1"/>
      <name val="Calibri"/>
      <family val="2"/>
      <scheme val="minor"/>
    </font>
    <font>
      <b/>
      <sz val="11"/>
      <color theme="1"/>
      <name val="Calibri"/>
      <family val="2"/>
      <scheme val="minor"/>
    </font>
    <font>
      <b/>
      <sz val="11"/>
      <color rgb="FF00B0F0"/>
      <name val="Calibri"/>
      <family val="2"/>
      <scheme val="minor"/>
    </font>
    <font>
      <b/>
      <sz val="11"/>
      <color rgb="FFFF0000"/>
      <name val="Calibri"/>
      <family val="2"/>
      <scheme val="minor"/>
    </font>
    <font>
      <u/>
      <sz val="11"/>
      <color theme="1"/>
      <name val="Calibri"/>
      <family val="2"/>
      <scheme val="minor"/>
    </font>
    <font>
      <b/>
      <sz val="10"/>
      <color rgb="FF00B0F0"/>
      <name val="Arial"/>
      <family val="2"/>
    </font>
    <font>
      <b/>
      <sz val="12"/>
      <color rgb="FF00B0F0"/>
      <name val="Calibri"/>
      <family val="2"/>
      <scheme val="minor"/>
    </font>
    <font>
      <sz val="11"/>
      <color theme="4" tint="0.59999389629810485"/>
      <name val="Calibri"/>
      <family val="2"/>
      <scheme val="minor"/>
    </font>
    <font>
      <b/>
      <sz val="16"/>
      <color rgb="FF00B0F0"/>
      <name val="Calibri"/>
      <family val="2"/>
      <scheme val="minor"/>
    </font>
  </fonts>
  <fills count="7">
    <fill>
      <patternFill patternType="none"/>
    </fill>
    <fill>
      <patternFill patternType="gray125"/>
    </fill>
    <fill>
      <patternFill patternType="solid">
        <fgColor theme="4"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theme="2" tint="-9.9978637043366805E-2"/>
        <bgColor indexed="64"/>
      </patternFill>
    </fill>
  </fills>
  <borders count="2">
    <border>
      <left/>
      <right/>
      <top/>
      <bottom/>
      <diagonal/>
    </border>
    <border>
      <left/>
      <right/>
      <top/>
      <bottom style="thin">
        <color indexed="64"/>
      </bottom>
      <diagonal/>
    </border>
  </borders>
  <cellStyleXfs count="1">
    <xf numFmtId="0" fontId="0" fillId="0" borderId="0"/>
  </cellStyleXfs>
  <cellXfs count="38">
    <xf numFmtId="0" fontId="0" fillId="0" borderId="0" xfId="0"/>
    <xf numFmtId="0" fontId="0" fillId="2" borderId="0" xfId="0" applyFill="1" applyProtection="1">
      <protection hidden="1"/>
    </xf>
    <xf numFmtId="0" fontId="0" fillId="2" borderId="0" xfId="0" applyFill="1" applyAlignment="1" applyProtection="1">
      <alignment wrapText="1"/>
      <protection hidden="1"/>
    </xf>
    <xf numFmtId="0" fontId="0" fillId="3" borderId="0" xfId="0" applyFill="1" applyProtection="1">
      <protection hidden="1"/>
    </xf>
    <xf numFmtId="0" fontId="0" fillId="0" borderId="0" xfId="0" applyProtection="1">
      <protection hidden="1"/>
    </xf>
    <xf numFmtId="0" fontId="2" fillId="3" borderId="0" xfId="0" applyFont="1" applyFill="1" applyProtection="1">
      <protection hidden="1"/>
    </xf>
    <xf numFmtId="0" fontId="0" fillId="3" borderId="0" xfId="0" applyFill="1" applyAlignment="1" applyProtection="1">
      <alignment horizontal="justify" wrapText="1"/>
      <protection hidden="1"/>
    </xf>
    <xf numFmtId="0" fontId="0" fillId="3" borderId="0" xfId="0" applyFill="1" applyAlignment="1" applyProtection="1">
      <alignment wrapText="1"/>
      <protection hidden="1"/>
    </xf>
    <xf numFmtId="0" fontId="6" fillId="3" borderId="0" xfId="0" applyFont="1" applyFill="1" applyProtection="1">
      <protection hidden="1"/>
    </xf>
    <xf numFmtId="0" fontId="0" fillId="0" borderId="0" xfId="0" applyAlignment="1" applyProtection="1">
      <alignment wrapText="1"/>
      <protection hidden="1"/>
    </xf>
    <xf numFmtId="0" fontId="4" fillId="3" borderId="0" xfId="0" applyFont="1" applyFill="1" applyProtection="1">
      <protection hidden="1"/>
    </xf>
    <xf numFmtId="169" fontId="0" fillId="3" borderId="0" xfId="0" applyNumberFormat="1" applyFill="1" applyProtection="1">
      <protection locked="0" hidden="1"/>
    </xf>
    <xf numFmtId="0" fontId="3" fillId="3" borderId="0" xfId="0" applyFont="1" applyFill="1" applyProtection="1">
      <protection hidden="1"/>
    </xf>
    <xf numFmtId="170" fontId="0" fillId="3" borderId="0" xfId="0" applyNumberFormat="1" applyFill="1" applyProtection="1">
      <protection locked="0" hidden="1"/>
    </xf>
    <xf numFmtId="169" fontId="0" fillId="3" borderId="0" xfId="0" applyNumberFormat="1" applyFill="1" applyProtection="1">
      <protection hidden="1"/>
    </xf>
    <xf numFmtId="170" fontId="0" fillId="3" borderId="0" xfId="0" applyNumberFormat="1" applyFill="1" applyProtection="1">
      <protection hidden="1"/>
    </xf>
    <xf numFmtId="0" fontId="5" fillId="3" borderId="0" xfId="0" applyFont="1" applyFill="1" applyAlignment="1" applyProtection="1">
      <alignment vertical="center"/>
      <protection hidden="1"/>
    </xf>
    <xf numFmtId="166" fontId="1" fillId="5" borderId="0" xfId="0" applyNumberFormat="1" applyFont="1" applyFill="1" applyProtection="1">
      <protection hidden="1"/>
    </xf>
    <xf numFmtId="164" fontId="0" fillId="3" borderId="0" xfId="0" applyNumberFormat="1" applyFill="1" applyProtection="1">
      <protection hidden="1"/>
    </xf>
    <xf numFmtId="165" fontId="0" fillId="3" borderId="0" xfId="0" applyNumberFormat="1" applyFill="1" applyProtection="1">
      <protection hidden="1"/>
    </xf>
    <xf numFmtId="167" fontId="0" fillId="3" borderId="0" xfId="0" applyNumberFormat="1" applyFill="1" applyAlignment="1" applyProtection="1">
      <alignment horizontal="left"/>
      <protection hidden="1"/>
    </xf>
    <xf numFmtId="166" fontId="0" fillId="6" borderId="0" xfId="0" applyNumberFormat="1" applyFill="1" applyProtection="1">
      <protection hidden="1"/>
    </xf>
    <xf numFmtId="166" fontId="0" fillId="3" borderId="0" xfId="0" applyNumberFormat="1" applyFill="1" applyProtection="1">
      <protection hidden="1"/>
    </xf>
    <xf numFmtId="0" fontId="1" fillId="3" borderId="0" xfId="0" applyFont="1" applyFill="1" applyProtection="1">
      <protection hidden="1"/>
    </xf>
    <xf numFmtId="168" fontId="0" fillId="3" borderId="0" xfId="0" applyNumberFormat="1" applyFill="1" applyProtection="1">
      <protection hidden="1"/>
    </xf>
    <xf numFmtId="166" fontId="1" fillId="3" borderId="0" xfId="0" applyNumberFormat="1" applyFont="1" applyFill="1" applyProtection="1">
      <protection hidden="1"/>
    </xf>
    <xf numFmtId="0" fontId="5" fillId="3" borderId="1" xfId="0" applyFont="1" applyFill="1" applyBorder="1" applyAlignment="1" applyProtection="1">
      <alignment vertical="center"/>
      <protection hidden="1"/>
    </xf>
    <xf numFmtId="0" fontId="1" fillId="3" borderId="1" xfId="0" applyFont="1" applyFill="1" applyBorder="1" applyProtection="1">
      <protection hidden="1"/>
    </xf>
    <xf numFmtId="166" fontId="1" fillId="3" borderId="1" xfId="0" applyNumberFormat="1" applyFont="1" applyFill="1" applyBorder="1" applyProtection="1">
      <protection hidden="1"/>
    </xf>
    <xf numFmtId="0" fontId="7" fillId="2" borderId="0" xfId="0" applyFont="1" applyFill="1" applyProtection="1">
      <protection hidden="1"/>
    </xf>
    <xf numFmtId="0" fontId="7" fillId="2" borderId="0" xfId="0" applyFont="1" applyFill="1" applyAlignment="1" applyProtection="1">
      <alignment wrapText="1"/>
      <protection hidden="1"/>
    </xf>
    <xf numFmtId="10" fontId="7" fillId="2" borderId="0" xfId="0" applyNumberFormat="1" applyFont="1" applyFill="1" applyProtection="1">
      <protection hidden="1"/>
    </xf>
    <xf numFmtId="171" fontId="0" fillId="2" borderId="0" xfId="0" applyNumberFormat="1" applyFill="1" applyProtection="1">
      <protection locked="0" hidden="1"/>
    </xf>
    <xf numFmtId="171" fontId="0" fillId="4" borderId="0" xfId="0" applyNumberFormat="1" applyFill="1" applyProtection="1">
      <protection hidden="1"/>
    </xf>
    <xf numFmtId="172" fontId="0" fillId="2" borderId="0" xfId="0" applyNumberFormat="1" applyFill="1" applyProtection="1">
      <protection locked="0" hidden="1"/>
    </xf>
    <xf numFmtId="0" fontId="8" fillId="3" borderId="0" xfId="0" applyFont="1" applyFill="1" applyProtection="1">
      <protection hidden="1"/>
    </xf>
    <xf numFmtId="171" fontId="0" fillId="3" borderId="0" xfId="0" applyNumberFormat="1" applyFill="1" applyProtection="1">
      <protection hidden="1"/>
    </xf>
    <xf numFmtId="0" fontId="0" fillId="3" borderId="0" xfId="0" applyFill="1" applyAlignment="1" applyProtection="1">
      <alignment horizontal="justify" wrapText="1"/>
      <protection hidden="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A67"/>
  <sheetViews>
    <sheetView tabSelected="1" workbookViewId="0">
      <selection activeCell="N11" sqref="N11"/>
    </sheetView>
  </sheetViews>
  <sheetFormatPr baseColWidth="10" defaultRowHeight="15" x14ac:dyDescent="0.25"/>
  <cols>
    <col min="1" max="2" width="11.42578125" style="1"/>
    <col min="3" max="3" width="55.28515625" style="1" customWidth="1"/>
    <col min="4" max="4" width="12.42578125" style="1" customWidth="1"/>
    <col min="5" max="5" width="13.140625" style="1" customWidth="1"/>
    <col min="6" max="6" width="6.85546875" style="1" customWidth="1"/>
    <col min="7" max="26" width="11.42578125" style="1"/>
    <col min="27" max="27" width="25.85546875" style="29" customWidth="1"/>
    <col min="28" max="28" width="11.42578125" style="29" customWidth="1"/>
    <col min="29" max="79" width="11.42578125" style="1"/>
    <col min="80" max="16384" width="11.42578125" style="4"/>
  </cols>
  <sheetData>
    <row r="1" spans="1:79" x14ac:dyDescent="0.25">
      <c r="B1" s="3"/>
      <c r="C1" s="3"/>
      <c r="D1" s="3"/>
      <c r="E1" s="3"/>
      <c r="F1" s="3"/>
      <c r="G1" s="3"/>
      <c r="H1" s="3"/>
    </row>
    <row r="2" spans="1:79" x14ac:dyDescent="0.25">
      <c r="B2" s="3"/>
      <c r="C2" s="3"/>
      <c r="D2" s="3"/>
      <c r="E2" s="3"/>
      <c r="F2" s="3"/>
      <c r="G2" s="3"/>
      <c r="H2" s="3"/>
    </row>
    <row r="3" spans="1:79" ht="21" x14ac:dyDescent="0.35">
      <c r="B3" s="3"/>
      <c r="C3" s="35" t="s">
        <v>8</v>
      </c>
      <c r="D3" s="3"/>
      <c r="E3" s="3"/>
      <c r="F3" s="3"/>
      <c r="G3" s="3"/>
      <c r="H3" s="3"/>
    </row>
    <row r="4" spans="1:79" x14ac:dyDescent="0.25">
      <c r="B4" s="3"/>
      <c r="C4" s="5" t="s">
        <v>9</v>
      </c>
      <c r="D4" s="3"/>
      <c r="E4" s="3"/>
      <c r="F4" s="3"/>
      <c r="G4" s="3"/>
      <c r="H4" s="3"/>
    </row>
    <row r="5" spans="1:79" x14ac:dyDescent="0.25">
      <c r="B5" s="3"/>
      <c r="C5" s="3"/>
      <c r="D5" s="3"/>
      <c r="E5" s="3"/>
      <c r="F5" s="3"/>
      <c r="G5" s="3"/>
      <c r="H5" s="3"/>
    </row>
    <row r="6" spans="1:79" ht="30" customHeight="1" x14ac:dyDescent="0.25">
      <c r="B6" s="3"/>
      <c r="C6" s="37" t="s">
        <v>5</v>
      </c>
      <c r="D6" s="37"/>
      <c r="E6" s="37"/>
      <c r="F6" s="37"/>
      <c r="G6" s="37"/>
      <c r="H6" s="3"/>
    </row>
    <row r="7" spans="1:79" ht="3" customHeight="1" x14ac:dyDescent="0.25">
      <c r="B7" s="3"/>
      <c r="C7" s="6"/>
      <c r="D7" s="6"/>
      <c r="E7" s="6"/>
      <c r="F7" s="6"/>
      <c r="G7" s="6"/>
      <c r="H7" s="3"/>
    </row>
    <row r="8" spans="1:79" ht="45" customHeight="1" x14ac:dyDescent="0.25">
      <c r="B8" s="3"/>
      <c r="C8" s="37" t="s">
        <v>31</v>
      </c>
      <c r="D8" s="37"/>
      <c r="E8" s="37"/>
      <c r="F8" s="37"/>
      <c r="G8" s="37"/>
      <c r="H8" s="3"/>
    </row>
    <row r="9" spans="1:79" ht="3" customHeight="1" x14ac:dyDescent="0.25">
      <c r="B9" s="3"/>
      <c r="C9" s="6"/>
      <c r="D9" s="6"/>
      <c r="E9" s="6"/>
      <c r="F9" s="6"/>
      <c r="G9" s="6"/>
      <c r="H9" s="3"/>
    </row>
    <row r="10" spans="1:79" x14ac:dyDescent="0.25">
      <c r="B10" s="3"/>
      <c r="C10" s="3"/>
      <c r="D10" s="3"/>
      <c r="E10" s="3"/>
      <c r="F10" s="3"/>
      <c r="G10" s="3"/>
      <c r="H10" s="3"/>
    </row>
    <row r="11" spans="1:79" s="9" customFormat="1" ht="15.75" x14ac:dyDescent="0.25">
      <c r="A11" s="2"/>
      <c r="B11" s="7"/>
      <c r="C11" s="8" t="s">
        <v>13</v>
      </c>
      <c r="D11" s="7"/>
      <c r="E11" s="7"/>
      <c r="F11" s="7"/>
      <c r="G11" s="7"/>
      <c r="H11" s="7"/>
      <c r="I11" s="2"/>
      <c r="J11" s="2"/>
      <c r="K11" s="2"/>
      <c r="L11" s="2"/>
      <c r="M11" s="2"/>
      <c r="N11" s="2"/>
      <c r="O11" s="2"/>
      <c r="P11" s="2"/>
      <c r="Q11" s="2"/>
      <c r="R11" s="2"/>
      <c r="S11" s="2"/>
      <c r="T11" s="2"/>
      <c r="U11" s="2"/>
      <c r="V11" s="2"/>
      <c r="W11" s="2"/>
      <c r="X11" s="2"/>
      <c r="Y11" s="2"/>
      <c r="Z11" s="2"/>
      <c r="AA11" s="30"/>
      <c r="AB11" s="30"/>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row>
    <row r="12" spans="1:79" s="9" customFormat="1" ht="3" customHeight="1" x14ac:dyDescent="0.25">
      <c r="A12" s="2"/>
      <c r="B12" s="7"/>
      <c r="C12" s="8"/>
      <c r="D12" s="7"/>
      <c r="E12" s="7"/>
      <c r="F12" s="7"/>
      <c r="G12" s="7"/>
      <c r="H12" s="7"/>
      <c r="I12" s="2"/>
      <c r="J12" s="2"/>
      <c r="K12" s="2"/>
      <c r="L12" s="2"/>
      <c r="M12" s="2"/>
      <c r="N12" s="2"/>
      <c r="O12" s="2"/>
      <c r="P12" s="2"/>
      <c r="Q12" s="2"/>
      <c r="R12" s="2"/>
      <c r="S12" s="2"/>
      <c r="T12" s="2"/>
      <c r="U12" s="2"/>
      <c r="V12" s="2"/>
      <c r="W12" s="2"/>
      <c r="X12" s="2"/>
      <c r="Y12" s="2"/>
      <c r="Z12" s="2"/>
      <c r="AA12" s="30"/>
      <c r="AB12" s="30"/>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row>
    <row r="13" spans="1:79" x14ac:dyDescent="0.25">
      <c r="B13" s="3"/>
      <c r="C13" s="10" t="s">
        <v>14</v>
      </c>
      <c r="D13" s="3"/>
      <c r="E13" s="3"/>
      <c r="F13" s="3"/>
      <c r="G13" s="3"/>
      <c r="H13" s="3"/>
    </row>
    <row r="14" spans="1:79" x14ac:dyDescent="0.25">
      <c r="B14" s="3"/>
      <c r="C14" s="3" t="s">
        <v>0</v>
      </c>
      <c r="D14" s="34"/>
      <c r="E14" s="3"/>
      <c r="F14" s="3"/>
      <c r="G14" s="3"/>
      <c r="H14" s="3"/>
      <c r="AA14" s="29" t="s">
        <v>11</v>
      </c>
      <c r="AB14" s="29">
        <v>8</v>
      </c>
    </row>
    <row r="15" spans="1:79" ht="3" customHeight="1" x14ac:dyDescent="0.25">
      <c r="B15" s="3"/>
      <c r="C15" s="3"/>
      <c r="D15" s="11"/>
      <c r="E15" s="3"/>
      <c r="F15" s="3"/>
      <c r="G15" s="3"/>
      <c r="H15" s="3"/>
    </row>
    <row r="16" spans="1:79" x14ac:dyDescent="0.25">
      <c r="B16" s="3"/>
      <c r="C16" s="3" t="s">
        <v>1</v>
      </c>
      <c r="D16" s="34"/>
      <c r="E16" s="3"/>
      <c r="F16" s="3"/>
      <c r="G16" s="3"/>
      <c r="H16" s="3"/>
      <c r="AA16" s="29" t="s">
        <v>12</v>
      </c>
      <c r="AB16" s="29">
        <v>5</v>
      </c>
    </row>
    <row r="17" spans="2:28" s="1" customFormat="1" ht="3" customHeight="1" x14ac:dyDescent="0.25">
      <c r="B17" s="3"/>
      <c r="C17" s="3"/>
      <c r="D17" s="11"/>
      <c r="E17" s="3"/>
      <c r="F17" s="3"/>
      <c r="G17" s="3"/>
      <c r="H17" s="3"/>
      <c r="AA17" s="29"/>
      <c r="AB17" s="29"/>
    </row>
    <row r="18" spans="2:28" s="1" customFormat="1" x14ac:dyDescent="0.25">
      <c r="B18" s="3"/>
      <c r="C18" s="3"/>
      <c r="D18" s="3"/>
      <c r="E18" s="3"/>
      <c r="F18" s="3"/>
      <c r="G18" s="3"/>
      <c r="H18" s="3"/>
      <c r="X18" s="29"/>
      <c r="Y18" s="29"/>
    </row>
    <row r="19" spans="2:28" s="1" customFormat="1" x14ac:dyDescent="0.25">
      <c r="B19" s="3"/>
      <c r="C19" s="3"/>
      <c r="D19" s="3"/>
      <c r="E19" s="3"/>
      <c r="F19" s="3"/>
      <c r="G19" s="3"/>
      <c r="H19" s="3"/>
      <c r="AA19" s="29" t="s">
        <v>16</v>
      </c>
      <c r="AB19" s="31">
        <v>0.2</v>
      </c>
    </row>
    <row r="20" spans="2:28" s="1" customFormat="1" x14ac:dyDescent="0.25">
      <c r="B20" s="3"/>
      <c r="C20" s="10" t="s">
        <v>15</v>
      </c>
      <c r="D20" s="3"/>
      <c r="E20" s="3"/>
      <c r="F20" s="3"/>
      <c r="G20" s="3"/>
      <c r="H20" s="3"/>
      <c r="AA20" s="29" t="s">
        <v>17</v>
      </c>
      <c r="AB20" s="31">
        <v>0.09</v>
      </c>
    </row>
    <row r="21" spans="2:28" s="1" customFormat="1" x14ac:dyDescent="0.25">
      <c r="B21" s="3"/>
      <c r="C21" s="3" t="s">
        <v>3</v>
      </c>
      <c r="D21" s="32"/>
      <c r="E21" s="12" t="str">
        <f>IF(D21="","",IF(D21&gt;D14*AB16,"","klein im Vergleich zur Wohnnutzfläche!"))</f>
        <v/>
      </c>
      <c r="F21" s="3"/>
      <c r="G21" s="3"/>
      <c r="H21" s="3"/>
      <c r="AA21" s="29" t="s">
        <v>18</v>
      </c>
      <c r="AB21" s="31">
        <v>2.5000000000000001E-2</v>
      </c>
    </row>
    <row r="22" spans="2:28" s="1" customFormat="1" ht="3" customHeight="1" x14ac:dyDescent="0.25">
      <c r="B22" s="3"/>
      <c r="C22" s="3"/>
      <c r="D22" s="13"/>
      <c r="E22" s="12"/>
      <c r="F22" s="3"/>
      <c r="G22" s="3"/>
      <c r="H22" s="3"/>
      <c r="AA22" s="29"/>
      <c r="AB22" s="31"/>
    </row>
    <row r="23" spans="2:28" s="1" customFormat="1" x14ac:dyDescent="0.25">
      <c r="B23" s="3"/>
      <c r="C23" s="3" t="s">
        <v>2</v>
      </c>
      <c r="D23" s="32"/>
      <c r="E23" s="12" t="str">
        <f>IF(D23="","",IF(D23&gt;D34*AB19/2,"","klein im Vergleich zur Gesamtbaumasse!"))</f>
        <v/>
      </c>
      <c r="F23" s="3"/>
      <c r="G23" s="3"/>
      <c r="H23" s="3"/>
      <c r="AA23" s="29" t="s">
        <v>19</v>
      </c>
      <c r="AB23" s="29">
        <v>0.5</v>
      </c>
    </row>
    <row r="24" spans="2:28" s="1" customFormat="1" ht="3" customHeight="1" x14ac:dyDescent="0.25">
      <c r="B24" s="3"/>
      <c r="C24" s="3"/>
      <c r="D24" s="13"/>
      <c r="E24" s="12"/>
      <c r="F24" s="3"/>
      <c r="G24" s="3"/>
      <c r="H24" s="3"/>
      <c r="AA24" s="29"/>
      <c r="AB24" s="29"/>
    </row>
    <row r="25" spans="2:28" s="1" customFormat="1" x14ac:dyDescent="0.25">
      <c r="B25" s="3"/>
      <c r="C25" s="3" t="s">
        <v>6</v>
      </c>
      <c r="D25" s="32"/>
      <c r="E25" s="12"/>
      <c r="F25" s="3"/>
      <c r="G25" s="3"/>
      <c r="H25" s="3"/>
      <c r="AA25" s="29" t="s">
        <v>22</v>
      </c>
      <c r="AB25" s="29">
        <v>11.25</v>
      </c>
    </row>
    <row r="26" spans="2:28" s="1" customFormat="1" ht="3" customHeight="1" x14ac:dyDescent="0.25">
      <c r="B26" s="3"/>
      <c r="C26" s="3"/>
      <c r="D26" s="13"/>
      <c r="E26" s="12"/>
      <c r="F26" s="3"/>
      <c r="G26" s="3"/>
      <c r="H26" s="3"/>
      <c r="AA26" s="29"/>
      <c r="AB26" s="29"/>
    </row>
    <row r="27" spans="2:28" s="1" customFormat="1" x14ac:dyDescent="0.25">
      <c r="B27" s="3"/>
      <c r="C27" s="3" t="s">
        <v>7</v>
      </c>
      <c r="D27" s="32"/>
      <c r="E27" s="12"/>
      <c r="F27" s="3"/>
      <c r="G27" s="3"/>
      <c r="H27" s="3"/>
      <c r="AA27" s="29"/>
      <c r="AB27" s="29"/>
    </row>
    <row r="28" spans="2:28" s="1" customFormat="1" x14ac:dyDescent="0.25">
      <c r="B28" s="3"/>
      <c r="C28" s="3"/>
      <c r="D28" s="3"/>
      <c r="E28" s="3"/>
      <c r="F28" s="3"/>
      <c r="G28" s="3"/>
      <c r="H28" s="3"/>
      <c r="AA28" s="29" t="s">
        <v>27</v>
      </c>
      <c r="AB28" s="29"/>
    </row>
    <row r="29" spans="2:28" s="1" customFormat="1" x14ac:dyDescent="0.25">
      <c r="B29" s="3"/>
      <c r="C29" s="3"/>
      <c r="D29" s="3"/>
      <c r="E29" s="3"/>
      <c r="F29" s="3"/>
      <c r="G29" s="3"/>
      <c r="H29" s="3"/>
      <c r="AA29" s="29">
        <v>2020</v>
      </c>
      <c r="AB29" s="29">
        <f>5.27272727*1.1</f>
        <v>5.7999999970000005</v>
      </c>
    </row>
    <row r="30" spans="2:28" s="1" customFormat="1" ht="15.75" x14ac:dyDescent="0.25">
      <c r="B30" s="3"/>
      <c r="C30" s="8" t="s">
        <v>10</v>
      </c>
      <c r="D30" s="3"/>
      <c r="E30" s="3"/>
      <c r="F30" s="3"/>
      <c r="G30" s="3"/>
      <c r="H30" s="3"/>
      <c r="AA30" s="29">
        <v>2021</v>
      </c>
      <c r="AB30" s="29">
        <f>5.27272727*1.1</f>
        <v>5.7999999970000005</v>
      </c>
    </row>
    <row r="31" spans="2:28" s="1" customFormat="1" ht="3" customHeight="1" x14ac:dyDescent="0.25">
      <c r="B31" s="3"/>
      <c r="C31" s="8"/>
      <c r="D31" s="3"/>
      <c r="E31" s="3"/>
      <c r="F31" s="3"/>
      <c r="G31" s="3"/>
      <c r="H31" s="3"/>
      <c r="AA31" s="29"/>
      <c r="AB31" s="29"/>
    </row>
    <row r="32" spans="2:28" s="1" customFormat="1" x14ac:dyDescent="0.25">
      <c r="B32" s="3"/>
      <c r="C32" s="3" t="s">
        <v>1</v>
      </c>
      <c r="D32" s="33">
        <f>D16</f>
        <v>0</v>
      </c>
      <c r="E32" s="3"/>
      <c r="F32" s="3"/>
      <c r="G32" s="3"/>
      <c r="H32" s="3"/>
      <c r="AA32" s="29">
        <v>2022</v>
      </c>
      <c r="AB32" s="29">
        <v>5.93</v>
      </c>
    </row>
    <row r="33" spans="2:28" s="1" customFormat="1" ht="3" customHeight="1" x14ac:dyDescent="0.25">
      <c r="B33" s="3"/>
      <c r="C33" s="3"/>
      <c r="D33" s="14"/>
      <c r="E33" s="3"/>
      <c r="F33" s="3"/>
      <c r="G33" s="3"/>
      <c r="H33" s="3"/>
      <c r="AA33" s="29"/>
      <c r="AB33" s="29"/>
    </row>
    <row r="34" spans="2:28" s="1" customFormat="1" x14ac:dyDescent="0.25">
      <c r="B34" s="3"/>
      <c r="C34" s="3" t="s">
        <v>3</v>
      </c>
      <c r="D34" s="33">
        <f>IF(D21&gt;D14*AB16,D21,D14*AB14)</f>
        <v>0</v>
      </c>
      <c r="E34" s="3" t="str">
        <f>IF(D34=0,"",IF(D21="","angenommener Wert",""))</f>
        <v/>
      </c>
      <c r="F34" s="3"/>
      <c r="G34" s="3"/>
      <c r="H34" s="3"/>
      <c r="AA34" s="29">
        <v>2023</v>
      </c>
      <c r="AB34" s="29"/>
    </row>
    <row r="35" spans="2:28" s="1" customFormat="1" ht="3" customHeight="1" x14ac:dyDescent="0.25">
      <c r="B35" s="3"/>
      <c r="C35" s="3"/>
      <c r="D35" s="15"/>
      <c r="E35" s="3"/>
      <c r="F35" s="3"/>
      <c r="G35" s="3"/>
      <c r="H35" s="3"/>
      <c r="AA35" s="29"/>
      <c r="AB35" s="29"/>
    </row>
    <row r="36" spans="2:28" s="1" customFormat="1" x14ac:dyDescent="0.25">
      <c r="B36" s="3"/>
      <c r="C36" s="3" t="s">
        <v>2</v>
      </c>
      <c r="D36" s="33">
        <f>IF(D23="",D34*AB19,D23)</f>
        <v>0</v>
      </c>
      <c r="E36" s="3" t="str">
        <f>IF(D36=0,"",IF(D23="","angenommener Wert",""))</f>
        <v/>
      </c>
      <c r="F36" s="3"/>
      <c r="G36" s="3"/>
      <c r="H36" s="3"/>
      <c r="AB36" s="29"/>
    </row>
    <row r="37" spans="2:28" s="1" customFormat="1" ht="3" customHeight="1" x14ac:dyDescent="0.25">
      <c r="B37" s="3"/>
      <c r="C37" s="3"/>
      <c r="D37" s="15"/>
      <c r="E37" s="3"/>
      <c r="F37" s="3"/>
      <c r="G37" s="3"/>
      <c r="H37" s="3"/>
      <c r="AA37" s="29"/>
      <c r="AB37" s="29"/>
    </row>
    <row r="38" spans="2:28" s="1" customFormat="1" x14ac:dyDescent="0.25">
      <c r="B38" s="3"/>
      <c r="C38" s="3" t="s">
        <v>6</v>
      </c>
      <c r="D38" s="33">
        <f>IF(D25="",D34*AB20,D25)</f>
        <v>0</v>
      </c>
      <c r="E38" s="3" t="str">
        <f>IF(D38=0,"",IF(D25="","angenommener Wert",""))</f>
        <v/>
      </c>
      <c r="F38" s="3"/>
      <c r="G38" s="3"/>
      <c r="H38" s="3"/>
    </row>
    <row r="39" spans="2:28" s="1" customFormat="1" ht="3" customHeight="1" x14ac:dyDescent="0.25">
      <c r="B39" s="3"/>
      <c r="C39" s="3"/>
      <c r="D39" s="15"/>
      <c r="E39" s="3"/>
      <c r="F39" s="3"/>
      <c r="G39" s="3"/>
      <c r="H39" s="3"/>
    </row>
    <row r="40" spans="2:28" s="1" customFormat="1" x14ac:dyDescent="0.25">
      <c r="B40" s="3"/>
      <c r="C40" s="3" t="s">
        <v>7</v>
      </c>
      <c r="D40" s="33">
        <f>IF(D27="",D34*AB21,D27)</f>
        <v>0</v>
      </c>
      <c r="E40" s="3" t="str">
        <f t="shared" ref="E40" si="0">IF(D40=0,"",IF(D27="","angenommener Wert",""))</f>
        <v/>
      </c>
      <c r="F40" s="3"/>
      <c r="G40" s="3"/>
      <c r="H40" s="3"/>
      <c r="AA40" s="29" t="s">
        <v>28</v>
      </c>
      <c r="AB40" s="29"/>
    </row>
    <row r="41" spans="2:28" s="1" customFormat="1" x14ac:dyDescent="0.25">
      <c r="B41" s="3"/>
      <c r="C41" s="3"/>
      <c r="D41" s="3"/>
      <c r="E41" s="3"/>
      <c r="F41" s="3"/>
      <c r="G41" s="3"/>
      <c r="H41" s="3"/>
      <c r="AA41" s="29">
        <v>2020</v>
      </c>
      <c r="AB41" s="29">
        <f>2.8*1.1</f>
        <v>3.08</v>
      </c>
    </row>
    <row r="42" spans="2:28" s="1" customFormat="1" x14ac:dyDescent="0.25">
      <c r="B42" s="3"/>
      <c r="C42" s="3" t="s">
        <v>4</v>
      </c>
      <c r="D42" s="33">
        <f>D34-D36-D38-D40</f>
        <v>0</v>
      </c>
      <c r="E42" s="3"/>
      <c r="F42" s="3"/>
      <c r="G42" s="3"/>
      <c r="H42" s="3"/>
      <c r="AA42" s="29">
        <v>2021</v>
      </c>
      <c r="AB42" s="29">
        <v>3.13</v>
      </c>
    </row>
    <row r="43" spans="2:28" s="1" customFormat="1" ht="3" customHeight="1" x14ac:dyDescent="0.25">
      <c r="B43" s="3"/>
      <c r="C43" s="3"/>
      <c r="D43" s="36"/>
      <c r="E43" s="3"/>
      <c r="F43" s="3"/>
      <c r="G43" s="3"/>
      <c r="H43" s="3"/>
      <c r="AA43" s="29"/>
      <c r="AB43" s="29"/>
    </row>
    <row r="44" spans="2:28" s="1" customFormat="1" x14ac:dyDescent="0.25">
      <c r="B44" s="3"/>
      <c r="C44" s="12" t="str">
        <f>IF(D42=0,"",IF(D42&lt;600,"Mindestanschlussmenge von 600 m³ wurde nicht erreicht! Es werden die Mindestanschlussgebühren berechnet.",""))</f>
        <v/>
      </c>
      <c r="D44" s="3"/>
      <c r="E44" s="3"/>
      <c r="F44" s="3"/>
      <c r="G44" s="3"/>
      <c r="H44" s="3"/>
      <c r="AA44" s="29">
        <v>2022</v>
      </c>
      <c r="AB44" s="29">
        <v>3.27</v>
      </c>
    </row>
    <row r="45" spans="2:28" s="1" customFormat="1" x14ac:dyDescent="0.25">
      <c r="B45" s="3"/>
      <c r="C45" s="3"/>
      <c r="D45" s="3"/>
      <c r="E45" s="3"/>
      <c r="F45" s="3"/>
      <c r="G45" s="3"/>
      <c r="H45" s="3"/>
      <c r="AA45" s="29">
        <v>2023</v>
      </c>
      <c r="AB45" s="29"/>
    </row>
    <row r="46" spans="2:28" s="1" customFormat="1" x14ac:dyDescent="0.25">
      <c r="B46" s="3"/>
      <c r="C46" s="16" t="s">
        <v>33</v>
      </c>
      <c r="D46" s="3"/>
      <c r="E46" s="3"/>
      <c r="F46" s="3"/>
      <c r="G46" s="17">
        <v>5000</v>
      </c>
      <c r="H46" s="3"/>
      <c r="AA46" s="29"/>
      <c r="AB46" s="29"/>
    </row>
    <row r="47" spans="2:28" s="1" customFormat="1" x14ac:dyDescent="0.25">
      <c r="B47" s="3"/>
      <c r="C47" s="3"/>
      <c r="D47" s="3"/>
      <c r="E47" s="3"/>
      <c r="F47" s="3"/>
      <c r="G47" s="3"/>
      <c r="H47" s="3"/>
      <c r="AA47" s="29" t="s">
        <v>29</v>
      </c>
      <c r="AB47" s="29">
        <v>35</v>
      </c>
    </row>
    <row r="48" spans="2:28" s="1" customFormat="1" x14ac:dyDescent="0.25">
      <c r="B48" s="3"/>
      <c r="C48" s="16" t="s">
        <v>20</v>
      </c>
      <c r="D48" s="3"/>
      <c r="E48" s="3"/>
      <c r="F48" s="3"/>
      <c r="G48" s="3"/>
      <c r="H48" s="3"/>
      <c r="AA48" s="29" t="s">
        <v>30</v>
      </c>
      <c r="AB48" s="29">
        <v>105.7</v>
      </c>
    </row>
    <row r="49" spans="2:28" s="1" customFormat="1" ht="3" customHeight="1" x14ac:dyDescent="0.25">
      <c r="B49" s="3"/>
      <c r="C49" s="16"/>
      <c r="D49" s="3"/>
      <c r="E49" s="3"/>
      <c r="F49" s="3"/>
      <c r="G49" s="3"/>
      <c r="H49" s="3"/>
      <c r="AA49" s="29"/>
      <c r="AB49" s="29"/>
    </row>
    <row r="50" spans="2:28" s="1" customFormat="1" x14ac:dyDescent="0.25">
      <c r="B50" s="3"/>
      <c r="C50" s="3" t="s">
        <v>21</v>
      </c>
      <c r="D50" s="18">
        <f>D32</f>
        <v>0</v>
      </c>
      <c r="E50" s="19">
        <f>AB25</f>
        <v>11.25</v>
      </c>
      <c r="F50" s="20">
        <v>1.5</v>
      </c>
      <c r="G50" s="21">
        <f>D50*E50*F50</f>
        <v>0</v>
      </c>
      <c r="H50" s="3"/>
      <c r="AA50" s="29"/>
      <c r="AB50" s="29"/>
    </row>
    <row r="51" spans="2:28" s="1" customFormat="1" ht="3" customHeight="1" x14ac:dyDescent="0.25">
      <c r="B51" s="3"/>
      <c r="C51" s="3"/>
      <c r="D51" s="18"/>
      <c r="E51" s="19"/>
      <c r="F51" s="20"/>
      <c r="G51" s="22"/>
      <c r="H51" s="3"/>
      <c r="AA51" s="29"/>
      <c r="AB51" s="29"/>
    </row>
    <row r="52" spans="2:28" s="1" customFormat="1" x14ac:dyDescent="0.25">
      <c r="B52" s="3"/>
      <c r="C52" s="3" t="s">
        <v>23</v>
      </c>
      <c r="D52" s="18">
        <f>D34</f>
        <v>0</v>
      </c>
      <c r="E52" s="19">
        <f>AB25</f>
        <v>11.25</v>
      </c>
      <c r="F52" s="20">
        <v>0.7</v>
      </c>
      <c r="G52" s="21">
        <f>D52*E52*F52</f>
        <v>0</v>
      </c>
      <c r="H52" s="3"/>
      <c r="AA52" s="29"/>
      <c r="AB52" s="29"/>
    </row>
    <row r="53" spans="2:28" s="1" customFormat="1" ht="3" customHeight="1" x14ac:dyDescent="0.25">
      <c r="B53" s="3"/>
      <c r="C53" s="3"/>
      <c r="D53" s="18"/>
      <c r="E53" s="19"/>
      <c r="F53" s="20"/>
      <c r="G53" s="22"/>
      <c r="H53" s="3"/>
      <c r="AA53" s="29"/>
      <c r="AB53" s="29"/>
    </row>
    <row r="54" spans="2:28" s="1" customFormat="1" x14ac:dyDescent="0.25">
      <c r="B54" s="3"/>
      <c r="C54" s="23" t="s">
        <v>24</v>
      </c>
      <c r="D54" s="23"/>
      <c r="E54" s="23"/>
      <c r="F54" s="23"/>
      <c r="G54" s="17">
        <f>G50+G52</f>
        <v>0</v>
      </c>
      <c r="H54" s="3"/>
      <c r="AA54" s="29"/>
      <c r="AB54" s="29"/>
    </row>
    <row r="55" spans="2:28" s="1" customFormat="1" x14ac:dyDescent="0.25">
      <c r="B55" s="3"/>
      <c r="C55" s="3"/>
      <c r="D55" s="3"/>
      <c r="E55" s="3"/>
      <c r="F55" s="3"/>
      <c r="G55" s="3"/>
      <c r="H55" s="3"/>
      <c r="AA55" s="29"/>
      <c r="AB55" s="29"/>
    </row>
    <row r="56" spans="2:28" s="1" customFormat="1" x14ac:dyDescent="0.25">
      <c r="B56" s="3"/>
      <c r="C56" s="16" t="s">
        <v>25</v>
      </c>
      <c r="D56" s="3"/>
      <c r="E56" s="3"/>
      <c r="F56" s="3"/>
      <c r="G56" s="3"/>
      <c r="H56" s="3"/>
      <c r="AA56" s="29"/>
      <c r="AB56" s="29"/>
    </row>
    <row r="57" spans="2:28" s="1" customFormat="1" ht="3" customHeight="1" x14ac:dyDescent="0.25">
      <c r="B57" s="3"/>
      <c r="C57" s="16"/>
      <c r="D57" s="3"/>
      <c r="E57" s="3"/>
      <c r="F57" s="3"/>
      <c r="G57" s="3"/>
      <c r="H57" s="3"/>
      <c r="AA57" s="29"/>
      <c r="AB57" s="29"/>
    </row>
    <row r="58" spans="2:28" s="1" customFormat="1" x14ac:dyDescent="0.25">
      <c r="B58" s="3"/>
      <c r="C58" s="3" t="s">
        <v>26</v>
      </c>
      <c r="D58" s="18">
        <f>IF(D42=0,0,IF(D42&lt;600,600,D42))</f>
        <v>0</v>
      </c>
      <c r="E58" s="24">
        <v>6.93</v>
      </c>
      <c r="F58" s="20"/>
      <c r="G58" s="17">
        <f>D58*E58</f>
        <v>0</v>
      </c>
      <c r="H58" s="3"/>
      <c r="AA58" s="29"/>
      <c r="AB58" s="29"/>
    </row>
    <row r="59" spans="2:28" s="1" customFormat="1" ht="3" customHeight="1" x14ac:dyDescent="0.25">
      <c r="B59" s="3"/>
      <c r="C59" s="3"/>
      <c r="D59" s="18"/>
      <c r="E59" s="24"/>
      <c r="F59" s="20"/>
      <c r="G59" s="25"/>
      <c r="H59" s="3"/>
      <c r="AA59" s="29"/>
      <c r="AB59" s="29"/>
    </row>
    <row r="60" spans="2:28" s="1" customFormat="1" x14ac:dyDescent="0.25">
      <c r="B60" s="3"/>
      <c r="C60" s="3" t="s">
        <v>34</v>
      </c>
      <c r="D60" s="18">
        <f>IF(D42=0,0,IF(D42&lt;600,600,D42))</f>
        <v>0</v>
      </c>
      <c r="E60" s="24">
        <v>3.82</v>
      </c>
      <c r="F60" s="20"/>
      <c r="G60" s="17">
        <f>D60*E60</f>
        <v>0</v>
      </c>
      <c r="H60" s="3"/>
      <c r="AA60" s="29"/>
      <c r="AB60" s="29"/>
    </row>
    <row r="61" spans="2:28" s="1" customFormat="1" ht="3" customHeight="1" x14ac:dyDescent="0.25">
      <c r="B61" s="3"/>
      <c r="C61" s="23"/>
      <c r="D61" s="23"/>
      <c r="E61" s="23"/>
      <c r="F61" s="23"/>
      <c r="G61" s="25"/>
      <c r="H61" s="3"/>
      <c r="AA61" s="29"/>
      <c r="AB61" s="29"/>
    </row>
    <row r="62" spans="2:28" s="1" customFormat="1" x14ac:dyDescent="0.25">
      <c r="B62" s="3"/>
      <c r="C62" s="12" t="str">
        <f>IF(D42=0,"",IF(D42&lt;600,"Mindestanschlussmenge von 600 m³ wurde nicht erreicht! Es werden die Mindestanschlussgebühren berechnet.",""))</f>
        <v/>
      </c>
      <c r="D62" s="23"/>
      <c r="E62" s="23"/>
      <c r="F62" s="23"/>
      <c r="G62" s="25"/>
      <c r="H62" s="3"/>
      <c r="AA62" s="29"/>
      <c r="AB62" s="29"/>
    </row>
    <row r="63" spans="2:28" s="1" customFormat="1" x14ac:dyDescent="0.25">
      <c r="B63" s="3"/>
      <c r="C63" s="3"/>
      <c r="D63" s="3"/>
      <c r="E63" s="3"/>
      <c r="F63" s="3"/>
      <c r="G63" s="3"/>
      <c r="H63" s="3"/>
      <c r="AA63" s="29"/>
      <c r="AB63" s="29"/>
    </row>
    <row r="64" spans="2:28" s="1" customFormat="1" x14ac:dyDescent="0.25">
      <c r="B64" s="3"/>
      <c r="C64" s="26" t="s">
        <v>32</v>
      </c>
      <c r="D64" s="27"/>
      <c r="E64" s="27"/>
      <c r="F64" s="27"/>
      <c r="G64" s="28">
        <f>G60+G58+G54+G46</f>
        <v>5000</v>
      </c>
      <c r="H64" s="3"/>
      <c r="AA64" s="29"/>
      <c r="AB64" s="29"/>
    </row>
    <row r="65" spans="2:28" s="1" customFormat="1" x14ac:dyDescent="0.25">
      <c r="B65" s="3"/>
      <c r="C65" s="16"/>
      <c r="D65" s="23"/>
      <c r="E65" s="23"/>
      <c r="F65" s="23"/>
      <c r="G65" s="25"/>
      <c r="H65" s="3"/>
      <c r="AA65" s="29"/>
      <c r="AB65" s="29"/>
    </row>
    <row r="66" spans="2:28" s="1" customFormat="1" x14ac:dyDescent="0.25">
      <c r="B66" s="3"/>
      <c r="C66" s="3"/>
      <c r="D66" s="3"/>
      <c r="E66" s="3"/>
      <c r="F66" s="3"/>
      <c r="G66" s="3"/>
      <c r="H66" s="3"/>
      <c r="AA66" s="29"/>
      <c r="AB66" s="29"/>
    </row>
    <row r="67" spans="2:28" s="1" customFormat="1" x14ac:dyDescent="0.25">
      <c r="B67" s="3"/>
      <c r="C67" s="3"/>
      <c r="D67" s="3"/>
      <c r="E67" s="3"/>
      <c r="F67" s="3"/>
      <c r="G67" s="3"/>
      <c r="H67" s="3"/>
      <c r="AA67" s="29"/>
      <c r="AB67" s="29"/>
    </row>
  </sheetData>
  <sheetProtection algorithmName="SHA-512" hashValue="7gxjlHFI3xHsbSEJQtqb8KmTzSOL509Ut5cJZGv85NUECpoZYadZ6lIGkEWhS3FCNNhzg9LZA1LEtcYX+xd/5g==" saltValue="xSHNuDkdlBD5jpgyx+l+yQ==" spinCount="100000" sheet="1" formatCells="0" formatColumns="0" formatRows="0" insertColumns="0" insertRows="0" insertHyperlinks="0" deleteColumns="0" deleteRows="0" sort="0" autoFilter="0" pivotTables="0"/>
  <mergeCells count="2">
    <mergeCell ref="C6:G6"/>
    <mergeCell ref="C8:G8"/>
  </mergeCells>
  <pageMargins left="0.7" right="0.7" top="0.78740157499999996" bottom="0.78740157499999996"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CA7554E79B348E4FA24600617F62CE3B" ma:contentTypeVersion="11" ma:contentTypeDescription="Ein neues Dokument erstellen." ma:contentTypeScope="" ma:versionID="104d937cec4b6f269df79271770cd97e">
  <xsd:schema xmlns:xsd="http://www.w3.org/2001/XMLSchema" xmlns:xs="http://www.w3.org/2001/XMLSchema" xmlns:p="http://schemas.microsoft.com/office/2006/metadata/properties" xmlns:ns2="e1fd3113-250a-4e38-8904-bfd15a7eed4f" xmlns:ns3="1eb39e85-a88f-4a06-8c5c-77afe86513a3" targetNamespace="http://schemas.microsoft.com/office/2006/metadata/properties" ma:root="true" ma:fieldsID="f40bf9330157cbfef30bba3c33706609" ns2:_="" ns3:_="">
    <xsd:import namespace="e1fd3113-250a-4e38-8904-bfd15a7eed4f"/>
    <xsd:import namespace="1eb39e85-a88f-4a06-8c5c-77afe86513a3"/>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ServiceGenerationTime" minOccurs="0"/>
                <xsd:element ref="ns2:MediaServiceEventHashCode" minOccurs="0"/>
                <xsd:element ref="ns2:MediaLengthInSeconds" minOccurs="0"/>
                <xsd:element ref="ns2:MediaServiceDateTaken" minOccurs="0"/>
                <xsd:element ref="ns2:lcf76f155ced4ddcb4097134ff3c332f" minOccurs="0"/>
                <xsd:element ref="ns3:TaxCatchAll"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1fd3113-250a-4e38-8904-bfd15a7eed4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MediaServiceDateTaken" ma:index="14" nillable="true" ma:displayName="MediaServiceDateTaken" ma:hidden="true" ma:indexed="true" ma:internalName="MediaServiceDateTaken" ma:readOnly="true">
      <xsd:simpleType>
        <xsd:restriction base="dms:Text"/>
      </xsd:simpleType>
    </xsd:element>
    <xsd:element name="lcf76f155ced4ddcb4097134ff3c332f" ma:index="16" nillable="true" ma:taxonomy="true" ma:internalName="lcf76f155ced4ddcb4097134ff3c332f" ma:taxonomyFieldName="MediaServiceImageTags" ma:displayName="Bildmarkierungen" ma:readOnly="false" ma:fieldId="{5cf76f15-5ced-4ddc-b409-7134ff3c332f}" ma:taxonomyMulti="true" ma:sspId="cb35d208-fa73-46dc-b189-37595c009c5f" ma:termSetId="09814cd3-568e-fe90-9814-8d621ff8fb84" ma:anchorId="fba54fb3-c3e1-fe81-a776-ca4b69148c4d" ma:open="true" ma:isKeyword="false">
      <xsd:complexType>
        <xsd:sequence>
          <xsd:element ref="pc:Terms" minOccurs="0" maxOccurs="1"/>
        </xsd:sequence>
      </xsd:complexType>
    </xsd:element>
    <xsd:element name="MediaServiceOCR" ma:index="18"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eb39e85-a88f-4a06-8c5c-77afe86513a3" elementFormDefault="qualified">
    <xsd:import namespace="http://schemas.microsoft.com/office/2006/documentManagement/types"/>
    <xsd:import namespace="http://schemas.microsoft.com/office/infopath/2007/PartnerControls"/>
    <xsd:element name="TaxCatchAll" ma:index="17" nillable="true" ma:displayName="Taxonomy Catch All Column" ma:hidden="true" ma:list="{12b9c83e-f34b-4a19-815c-f065cdac8f1b}" ma:internalName="TaxCatchAll" ma:showField="CatchAllData" ma:web="1eb39e85-a88f-4a06-8c5c-77afe86513a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DD5AE5C-7A78-483D-9525-1BB26B356B2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1fd3113-250a-4e38-8904-bfd15a7eed4f"/>
    <ds:schemaRef ds:uri="1eb39e85-a88f-4a06-8c5c-77afe86513a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3007B41-E4D6-44EE-B243-6A1BBB0DBE8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Neubau Einfamilienhaus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Josef Haas / Gemeinde Wildschönau</dc:creator>
  <cp:lastModifiedBy>Martin Haberl / Gemeinde Wildschönau</cp:lastModifiedBy>
  <dcterms:created xsi:type="dcterms:W3CDTF">2021-09-11T09:33:56Z</dcterms:created>
  <dcterms:modified xsi:type="dcterms:W3CDTF">2024-01-04T12:17:56Z</dcterms:modified>
</cp:coreProperties>
</file>